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45\1 výzva\"/>
    </mc:Choice>
  </mc:AlternateContent>
  <xr:revisionPtr revIDLastSave="0" documentId="13_ncr:1_{AC812F7C-9013-48DB-8B68-ABE50AD4A6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9" i="1"/>
  <c r="O9" i="1"/>
  <c r="H9" i="1"/>
  <c r="H7" i="1" l="1"/>
  <c r="H8" i="1"/>
  <c r="S8" i="1" l="1"/>
  <c r="R8" i="1"/>
  <c r="O8" i="1"/>
  <c r="O7" i="1" l="1"/>
  <c r="P12" i="1" s="1"/>
  <c r="S7" i="1" l="1"/>
  <c r="R7" i="1"/>
  <c r="Q12" i="1" s="1"/>
</calcChain>
</file>

<file path=xl/sharedStrings.xml><?xml version="1.0" encoding="utf-8"?>
<sst xmlns="http://schemas.openxmlformats.org/spreadsheetml/2006/main" count="53" uniqueCount="45">
  <si>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</si>
  <si>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</si>
  <si>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</si>
  <si>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</si>
  <si>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</si>
  <si>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</si>
  <si>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</si>
  <si>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</si>
  <si>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</si>
  <si>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</si>
  <si>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</si>
  <si>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</si>
  <si>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</si>
  <si>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</si>
  <si>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</si>
  <si>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</si>
  <si>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</si>
  <si>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</si>
  <si>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</si>
  <si>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</si>
  <si>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</si>
  <si>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</si>
  <si>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</si>
  <si>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</si>
  <si>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</si>
  <si>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</si>
  <si>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</si>
  <si>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</si>
  <si>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</si>
  <si>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</si>
  <si>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bal</t>
  </si>
  <si>
    <t>ks</t>
  </si>
  <si>
    <t>Originální toner. Výtěžnost 30 000 stran.</t>
  </si>
  <si>
    <t>Příloha č. 2 Kupní smlouvy - technická specifikace
Tonery (II.) 045 - 2023 (originální)</t>
  </si>
  <si>
    <t>KMM - Vladimíra Kopečná,
Tel.: 722 808 664</t>
  </si>
  <si>
    <t>Univerzitní 22, 
301 00 Plzeň, 
Fakula strojní - Katedra materiálu a strojírenské metalurgie,
místnost UF 254</t>
  </si>
  <si>
    <t>CIV - David Kratochvíl,
Tel.: 606 665 171</t>
  </si>
  <si>
    <t>Univerzitní 2746/20,
301 00 Plzeň,
Centrum informatizace a výpočetní techniky,
místnost UI 312</t>
  </si>
  <si>
    <t>NE</t>
  </si>
  <si>
    <t>KAJ - Diana Görnerová,
Tel.: 734 428 141</t>
  </si>
  <si>
    <t>Sedláčkova 15, 
301 00 Plzeň,
Fakulta filozofická - Katedra anglického jazyka a literatury,
místnost SP 207</t>
  </si>
  <si>
    <t>Originální náplň. Výtěžnost 1 000 stran + 3x 700 stran.</t>
  </si>
  <si>
    <r>
      <t xml:space="preserve">Toner do tiskárny Triumph-Adler 6006ci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</si>
  <si>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TA 6006ci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</si>
  <si>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
Inkoustové náplně do tiskárny HP  OfficeJet Pro 7740,</t>
    </r>
    <r>
      <rPr>
        <b/>
        <sz val="11"/>
        <color theme="1"/>
        <rFont val="Calibri"/>
        <family val="2"/>
        <charset val="238"/>
        <scheme val="minor"/>
      </rPr>
      <t xml:space="preserve"> balení po 4 ks</t>
    </r>
    <r>
      <rPr>
        <sz val="11"/>
        <color theme="1"/>
        <rFont val="Calibri"/>
        <family val="2"/>
        <charset val="238"/>
        <scheme val="minor"/>
      </rPr>
      <t xml:space="preserve">;  </t>
    </r>
    <r>
      <rPr>
        <b/>
        <sz val="11"/>
        <color theme="1"/>
        <rFont val="Calibri"/>
        <family val="2"/>
        <charset val="238"/>
        <scheme val="minor"/>
      </rPr>
      <t>barva: cyan, magenta, yellow, black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</si>
</sst>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4" fillId="0" borderId="0" xfId="0" applyFont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 indent="1"/>
    </xf>
    <xf numFmtId="0" fontId="0" fillId="4" borderId="10" xfId="0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 indent="1"/>
    </xf>
    <xf numFmtId="0" fontId="0" fillId="4" borderId="12" xfId="0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9"/>
  <sheetViews>
    <sheetView tabSelected="1" topLeftCell="G2" zoomScale="75" zoomScaleNormal="75" workbookViewId="0">
      <selection activeCell="U3" sqref="U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76.140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41.4257812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85" t="s">
        <v>33</v>
      </c>
      <c r="C1" s="86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42" t="s">
        <v>0</v>
      </c>
      <c r="D3" s="12"/>
      <c r="E3" s="12"/>
      <c r="F3" s="12"/>
      <c r="G3" s="97"/>
      <c r="H3" s="97"/>
      <c r="I3" s="97"/>
      <c r="J3" s="97"/>
      <c r="K3" s="97"/>
      <c r="L3" s="97"/>
      <c r="M3" s="97"/>
      <c r="N3" s="97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17</v>
      </c>
      <c r="D6" s="22" t="s">
        <v>4</v>
      </c>
      <c r="E6" s="35" t="s">
        <v>18</v>
      </c>
      <c r="F6" s="35" t="s">
        <v>19</v>
      </c>
      <c r="G6" s="23" t="s">
        <v>5</v>
      </c>
      <c r="H6" s="35" t="s">
        <v>14</v>
      </c>
      <c r="I6" s="35" t="s">
        <v>20</v>
      </c>
      <c r="J6" s="35" t="s">
        <v>21</v>
      </c>
      <c r="K6" s="22" t="s">
        <v>29</v>
      </c>
      <c r="L6" s="40" t="s">
        <v>22</v>
      </c>
      <c r="M6" s="35" t="s">
        <v>25</v>
      </c>
      <c r="N6" s="35" t="s">
        <v>23</v>
      </c>
      <c r="O6" s="35" t="s">
        <v>24</v>
      </c>
      <c r="P6" s="22" t="s">
        <v>6</v>
      </c>
      <c r="Q6" s="24" t="s">
        <v>7</v>
      </c>
      <c r="R6" s="44" t="s">
        <v>8</v>
      </c>
      <c r="S6" s="44" t="s">
        <v>9</v>
      </c>
      <c r="T6" s="35" t="s">
        <v>26</v>
      </c>
      <c r="U6" s="35" t="s">
        <v>27</v>
      </c>
    </row>
    <row r="7" spans="2:21" ht="96" customHeight="1" thickTop="1" thickBot="1" x14ac:dyDescent="0.3">
      <c r="B7" s="45">
        <v>1</v>
      </c>
      <c r="C7" s="82" t="s">
        <v>44</v>
      </c>
      <c r="D7" s="46">
        <v>3</v>
      </c>
      <c r="E7" s="47" t="s">
        <v>30</v>
      </c>
      <c r="F7" s="82" t="s">
        <v>41</v>
      </c>
      <c r="G7" s="101"/>
      <c r="H7" s="48" t="str">
        <f t="shared" ref="H7:H9" si="0">IF(P7&gt;1999,"ANO","NE")</f>
        <v>ANO</v>
      </c>
      <c r="I7" s="49" t="s">
        <v>28</v>
      </c>
      <c r="J7" s="50" t="s">
        <v>38</v>
      </c>
      <c r="K7" s="51"/>
      <c r="L7" s="79" t="s">
        <v>34</v>
      </c>
      <c r="M7" s="79" t="s">
        <v>35</v>
      </c>
      <c r="N7" s="52">
        <v>21</v>
      </c>
      <c r="O7" s="53">
        <f>D7*P7</f>
        <v>7500</v>
      </c>
      <c r="P7" s="54">
        <v>2500</v>
      </c>
      <c r="Q7" s="98"/>
      <c r="R7" s="55">
        <f>D7*Q7</f>
        <v>0</v>
      </c>
      <c r="S7" s="56" t="str">
        <f t="shared" ref="S7" si="1">IF(ISNUMBER(Q7), IF(Q7&gt;P7,"NEVYHOVUJE","VYHOVUJE")," ")</f>
        <v xml:space="preserve"> </v>
      </c>
      <c r="T7" s="47"/>
      <c r="U7" s="47" t="s">
        <v>11</v>
      </c>
    </row>
    <row r="8" spans="2:21" ht="93" customHeight="1" thickBot="1" x14ac:dyDescent="0.3">
      <c r="B8" s="68">
        <v>2</v>
      </c>
      <c r="C8" s="83" t="s">
        <v>42</v>
      </c>
      <c r="D8" s="69">
        <v>6</v>
      </c>
      <c r="E8" s="70" t="s">
        <v>31</v>
      </c>
      <c r="F8" s="71" t="s">
        <v>32</v>
      </c>
      <c r="G8" s="102"/>
      <c r="H8" s="72" t="str">
        <f t="shared" si="0"/>
        <v>NE</v>
      </c>
      <c r="I8" s="80" t="s">
        <v>28</v>
      </c>
      <c r="J8" s="80" t="s">
        <v>38</v>
      </c>
      <c r="K8" s="73"/>
      <c r="L8" s="80" t="s">
        <v>36</v>
      </c>
      <c r="M8" s="80" t="s">
        <v>37</v>
      </c>
      <c r="N8" s="74">
        <v>21</v>
      </c>
      <c r="O8" s="75">
        <f t="shared" ref="O8:O9" si="2">D8*P8</f>
        <v>9000</v>
      </c>
      <c r="P8" s="76">
        <v>1500</v>
      </c>
      <c r="Q8" s="99"/>
      <c r="R8" s="77">
        <f t="shared" ref="R8" si="3">D8*Q8</f>
        <v>0</v>
      </c>
      <c r="S8" s="78" t="str">
        <f t="shared" ref="S8" si="4">IF(ISNUMBER(Q8), IF(Q8&gt;P8,"NEVYHOVUJE","VYHOVUJE")," ")</f>
        <v xml:space="preserve"> </v>
      </c>
      <c r="T8" s="70"/>
      <c r="U8" s="70" t="s">
        <v>10</v>
      </c>
    </row>
    <row r="9" spans="2:21" ht="105" customHeight="1" thickBot="1" x14ac:dyDescent="0.3">
      <c r="B9" s="57">
        <v>3</v>
      </c>
      <c r="C9" s="84" t="s">
        <v>43</v>
      </c>
      <c r="D9" s="58">
        <v>1</v>
      </c>
      <c r="E9" s="59" t="s">
        <v>31</v>
      </c>
      <c r="F9" s="60" t="s">
        <v>32</v>
      </c>
      <c r="G9" s="103"/>
      <c r="H9" s="61" t="str">
        <f t="shared" si="0"/>
        <v>ANO</v>
      </c>
      <c r="I9" s="81" t="s">
        <v>28</v>
      </c>
      <c r="J9" s="81" t="s">
        <v>38</v>
      </c>
      <c r="K9" s="62"/>
      <c r="L9" s="81" t="s">
        <v>39</v>
      </c>
      <c r="M9" s="81" t="s">
        <v>40</v>
      </c>
      <c r="N9" s="63">
        <v>21</v>
      </c>
      <c r="O9" s="64">
        <f t="shared" si="2"/>
        <v>2100</v>
      </c>
      <c r="P9" s="65">
        <v>2100</v>
      </c>
      <c r="Q9" s="100"/>
      <c r="R9" s="66">
        <f t="shared" ref="R9" si="5">D9*Q9</f>
        <v>0</v>
      </c>
      <c r="S9" s="67" t="str">
        <f t="shared" ref="S9" si="6">IF(ISNUMBER(Q9), IF(Q9&gt;P9,"NEVYHOVUJE","VYHOVUJE")," ")</f>
        <v xml:space="preserve"> </v>
      </c>
      <c r="T9" s="59"/>
      <c r="U9" s="59" t="s">
        <v>10</v>
      </c>
    </row>
    <row r="10" spans="2:21" ht="16.5" thickTop="1" thickBot="1" x14ac:dyDescent="0.3">
      <c r="C10"/>
      <c r="D10"/>
      <c r="E10"/>
      <c r="F10"/>
      <c r="G10"/>
      <c r="H10"/>
      <c r="I10"/>
      <c r="J10"/>
      <c r="N10"/>
      <c r="O10"/>
      <c r="R10" s="41"/>
    </row>
    <row r="11" spans="2:21" ht="60.75" customHeight="1" thickTop="1" thickBot="1" x14ac:dyDescent="0.3">
      <c r="B11" s="92" t="s">
        <v>15</v>
      </c>
      <c r="C11" s="93"/>
      <c r="D11" s="93"/>
      <c r="E11" s="93"/>
      <c r="F11" s="93"/>
      <c r="G11" s="93"/>
      <c r="H11" s="43"/>
      <c r="I11" s="25"/>
      <c r="J11" s="25"/>
      <c r="K11" s="25"/>
      <c r="L11" s="11"/>
      <c r="M11" s="11"/>
      <c r="N11" s="26"/>
      <c r="O11" s="26"/>
      <c r="P11" s="27" t="s">
        <v>12</v>
      </c>
      <c r="Q11" s="94" t="s">
        <v>13</v>
      </c>
      <c r="R11" s="95"/>
      <c r="S11" s="96"/>
      <c r="T11" s="20"/>
      <c r="U11" s="28"/>
    </row>
    <row r="12" spans="2:21" ht="33.75" customHeight="1" thickTop="1" thickBot="1" x14ac:dyDescent="0.3">
      <c r="B12" s="87" t="s">
        <v>16</v>
      </c>
      <c r="C12" s="88"/>
      <c r="D12" s="88"/>
      <c r="E12" s="88"/>
      <c r="F12" s="88"/>
      <c r="G12" s="88"/>
      <c r="H12" s="34"/>
      <c r="I12" s="29"/>
      <c r="L12" s="9"/>
      <c r="M12" s="9"/>
      <c r="N12" s="30"/>
      <c r="O12" s="30"/>
      <c r="P12" s="31">
        <f>SUM(O7:O9)</f>
        <v>18600</v>
      </c>
      <c r="Q12" s="89">
        <f>SUM(R7:R9)</f>
        <v>0</v>
      </c>
      <c r="R12" s="90"/>
      <c r="S12" s="91"/>
    </row>
    <row r="13" spans="2:21" ht="14.25" customHeight="1" thickTop="1" x14ac:dyDescent="0.25"/>
    <row r="14" spans="2:21" ht="14.25" customHeight="1" x14ac:dyDescent="0.25">
      <c r="B14" s="37"/>
    </row>
    <row r="15" spans="2:21" ht="14.25" customHeight="1" x14ac:dyDescent="0.25">
      <c r="B15" s="38"/>
      <c r="C15" s="37"/>
    </row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GFKLCiZLSftaazU3AEsoypm9p4Nt4cOjrPNiqup/90BKl6gcJSDVkBp53O6HsFeNrP1L6FW8aGSmqJj1PebLdg==" saltValue="QbY3EDUIfGOu78teeMBkOA==" spinCount="100000" sheet="1" objects="1" scenarios="1"/>
  <mergeCells count="6">
    <mergeCell ref="B1:C1"/>
    <mergeCell ref="B12:G12"/>
    <mergeCell ref="Q12:S12"/>
    <mergeCell ref="B11:G11"/>
    <mergeCell ref="Q11:S11"/>
    <mergeCell ref="G3:N3"/>
  </mergeCells>
  <conditionalFormatting sqref="B7:B9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9">
    <cfRule type="containsBlanks" dxfId="9" priority="2">
      <formula>LEN(TRIM(D7))=0</formula>
    </cfRule>
  </conditionalFormatting>
  <conditionalFormatting sqref="G7:G9 Q7:Q9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9">
    <cfRule type="notContainsBlanks" dxfId="5" priority="29">
      <formula>LEN(TRIM(G7))&gt;0</formula>
    </cfRule>
  </conditionalFormatting>
  <conditionalFormatting sqref="H7:H9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9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9" xr:uid="{00000000-0002-0000-0000-000001000000}">
      <formula1>"ANO,NE"</formula1>
    </dataValidation>
    <dataValidation type="list" showInputMessage="1" showErrorMessage="1" sqref="E7:E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2023-09-13T04:43:39Z</cp:lastPrinted>
  <dcterms:created xsi:type="dcterms:W3CDTF">2014-03-05T12:43:32Z</dcterms:created>
  <dcterms:modified xsi:type="dcterms:W3CDTF">2023-09-13T06:04:17Z</dcterms:modified>
</cp:coreProperties>
</file>